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tvcc.ont\ontario\depts\StudentHousing\1_Director Files\Yearly Housing &amp; Meal Plan Proposals\"/>
    </mc:Choice>
  </mc:AlternateContent>
  <xr:revisionPtr revIDLastSave="0" documentId="13_ncr:1_{1FB3DB6C-6CA1-4A96-AD19-46B6614F9CDA}" xr6:coauthVersionLast="36" xr6:coauthVersionMax="44" xr10:uidLastSave="{00000000-0000-0000-0000-000000000000}"/>
  <bookViews>
    <workbookView xWindow="0" yWindow="0" windowWidth="21375" windowHeight="10035" activeTab="1" xr2:uid="{00000000-000D-0000-FFFF-FFFF00000000}"/>
  </bookViews>
  <sheets>
    <sheet name="20-21 Comparison" sheetId="4" r:id="rId1"/>
    <sheet name="21-22 Proposal" sheetId="5" r:id="rId2"/>
  </sheets>
  <calcPr calcId="191029"/>
</workbook>
</file>

<file path=xl/calcChain.xml><?xml version="1.0" encoding="utf-8"?>
<calcChain xmlns="http://schemas.openxmlformats.org/spreadsheetml/2006/main">
  <c r="G6" i="5" l="1"/>
  <c r="G8" i="5"/>
  <c r="K8" i="5" l="1"/>
  <c r="F9" i="5"/>
  <c r="C9" i="5"/>
  <c r="B9" i="5"/>
  <c r="F5" i="5"/>
  <c r="F6" i="5"/>
  <c r="C5" i="4"/>
  <c r="G7" i="5" l="1"/>
  <c r="F7" i="5"/>
  <c r="F12" i="5" l="1"/>
  <c r="G12" i="5" l="1"/>
  <c r="C8" i="5"/>
  <c r="B8" i="5"/>
  <c r="C9" i="4" l="1"/>
  <c r="G9" i="5"/>
  <c r="F8" i="5"/>
  <c r="J5" i="5"/>
  <c r="J8" i="5"/>
  <c r="P9" i="5"/>
  <c r="O5" i="5"/>
  <c r="O7" i="5"/>
  <c r="O9" i="5" s="1"/>
  <c r="N7" i="5"/>
  <c r="N9" i="5" s="1"/>
  <c r="J4" i="5"/>
  <c r="K4" i="5" l="1"/>
  <c r="K5" i="5"/>
  <c r="K9" i="5" s="1"/>
  <c r="J9" i="5"/>
</calcChain>
</file>

<file path=xl/sharedStrings.xml><?xml version="1.0" encoding="utf-8"?>
<sst xmlns="http://schemas.openxmlformats.org/spreadsheetml/2006/main" count="118" uniqueCount="78">
  <si>
    <t>TVCC</t>
  </si>
  <si>
    <t>Single</t>
  </si>
  <si>
    <t>Double</t>
  </si>
  <si>
    <t>Year Total</t>
  </si>
  <si>
    <t>DOUBLE ROOM</t>
  </si>
  <si>
    <t>DOUBLE</t>
  </si>
  <si>
    <t>SINGLE</t>
  </si>
  <si>
    <t>College of Idaho</t>
  </si>
  <si>
    <t>Opt 1</t>
  </si>
  <si>
    <t>Opt 2</t>
  </si>
  <si>
    <t>Opt 3</t>
  </si>
  <si>
    <t>Central Oregon Community College</t>
  </si>
  <si>
    <t>Northern Idaho College</t>
  </si>
  <si>
    <t>Fall</t>
  </si>
  <si>
    <t>Winter</t>
  </si>
  <si>
    <t>Spring</t>
  </si>
  <si>
    <t>Quarterly Housing Breakdown</t>
  </si>
  <si>
    <t>South Western Oregon CC</t>
  </si>
  <si>
    <t>Annual Cost</t>
  </si>
  <si>
    <t>Food Service Cost/Quarter</t>
  </si>
  <si>
    <t xml:space="preserve">Cable </t>
  </si>
  <si>
    <t>Internet</t>
  </si>
  <si>
    <t>Avg $40/month off campus</t>
  </si>
  <si>
    <t>Utilities/other</t>
  </si>
  <si>
    <t>Avg $150/month off campus</t>
  </si>
  <si>
    <t>Preferred</t>
  </si>
  <si>
    <t>Standard</t>
  </si>
  <si>
    <t>Basic</t>
  </si>
  <si>
    <t>Current</t>
  </si>
  <si>
    <t>Proposed</t>
  </si>
  <si>
    <t>Current Rates</t>
  </si>
  <si>
    <t>Monthly Breakdown</t>
  </si>
  <si>
    <t>Room Type</t>
  </si>
  <si>
    <t xml:space="preserve">Double </t>
  </si>
  <si>
    <t>Meal Plan</t>
  </si>
  <si>
    <t>Chukar Meal Plan</t>
  </si>
  <si>
    <t>3% Increase</t>
  </si>
  <si>
    <t>Local Apartment Comparisons</t>
  </si>
  <si>
    <t>Avg. $55/month off campus</t>
  </si>
  <si>
    <t>Cost/Month</t>
  </si>
  <si>
    <t>Cost/Year Average</t>
  </si>
  <si>
    <t>Ammenities/Month</t>
  </si>
  <si>
    <t>Total Monthly Cost</t>
  </si>
  <si>
    <t>Food Cost</t>
  </si>
  <si>
    <t>Jayden Hall</t>
  </si>
  <si>
    <t>Furnished</t>
  </si>
  <si>
    <t>2 Bdrm</t>
  </si>
  <si>
    <t>Ammenities Cost Breakdown</t>
  </si>
  <si>
    <t>Unfurnished Options</t>
  </si>
  <si>
    <t>Housing Proposal</t>
  </si>
  <si>
    <t>Guest Daily</t>
  </si>
  <si>
    <t>Current Other Rates</t>
  </si>
  <si>
    <t>W Meal Plan</t>
  </si>
  <si>
    <t>Proposed Rates</t>
  </si>
  <si>
    <t>Ammenities Included while living on campus</t>
  </si>
  <si>
    <t>Unlimited</t>
  </si>
  <si>
    <t>2.5% Increase</t>
  </si>
  <si>
    <t xml:space="preserve">Unlimited </t>
  </si>
  <si>
    <t>Resident Daily (Term Breaks)</t>
  </si>
  <si>
    <t>Summer Monthly Guest &amp; Student Rate</t>
  </si>
  <si>
    <t>2019 Min Wage</t>
  </si>
  <si>
    <t>2020 Min. Wage</t>
  </si>
  <si>
    <t>2020-2021 Community College Residence Life Costs (Room and Board Combined)</t>
  </si>
  <si>
    <t>10/week</t>
  </si>
  <si>
    <t>A 19/Week</t>
  </si>
  <si>
    <t>B 14/Week</t>
  </si>
  <si>
    <t>C 10/Week</t>
  </si>
  <si>
    <t>TVCC RESIDENCE LIFE 2020-2021</t>
  </si>
  <si>
    <r>
      <t xml:space="preserve"> </t>
    </r>
    <r>
      <rPr>
        <b/>
        <sz val="12"/>
        <color theme="1"/>
        <rFont val="Calibri"/>
        <family val="2"/>
        <scheme val="minor"/>
      </rPr>
      <t xml:space="preserve"> 2021-2022  Increase (2%)</t>
    </r>
  </si>
  <si>
    <t>With Meal Plan</t>
  </si>
  <si>
    <t>1 Bdrm</t>
  </si>
  <si>
    <t>Staff</t>
  </si>
  <si>
    <t>Student</t>
  </si>
  <si>
    <t>Buy 5 Meals Get One Free</t>
  </si>
  <si>
    <t>Meal Punch Card Proposed Rates</t>
  </si>
  <si>
    <t>2021 Min. Wage</t>
  </si>
  <si>
    <t>Yearly Total For Double</t>
  </si>
  <si>
    <t>% increase 1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</si>
</sst>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0" fillId="3" borderId="4" xfId="0" applyFill="1" applyBorder="1"/>
    <xf numFmtId="0" fontId="0" fillId="3" borderId="5" xfId="0" applyFill="1" applyBorder="1"/>
    <xf numFmtId="164" fontId="0" fillId="3" borderId="5" xfId="0" applyNumberFormat="1" applyFill="1" applyBorder="1"/>
    <xf numFmtId="0" fontId="0" fillId="4" borderId="4" xfId="0" applyFill="1" applyBorder="1"/>
    <xf numFmtId="164" fontId="0" fillId="4" borderId="5" xfId="0" applyNumberFormat="1" applyFill="1" applyBorder="1"/>
    <xf numFmtId="0" fontId="0" fillId="4" borderId="6" xfId="0" applyFill="1" applyBorder="1"/>
    <xf numFmtId="164" fontId="0" fillId="4" borderId="8" xfId="0" applyNumberFormat="1" applyFill="1" applyBorder="1"/>
    <xf numFmtId="0" fontId="0" fillId="5" borderId="4" xfId="0" applyFill="1" applyBorder="1"/>
    <xf numFmtId="164" fontId="0" fillId="5" borderId="5" xfId="0" applyNumberFormat="1" applyFill="1" applyBorder="1"/>
    <xf numFmtId="0" fontId="0" fillId="5" borderId="6" xfId="0" applyFill="1" applyBorder="1"/>
    <xf numFmtId="164" fontId="0" fillId="5" borderId="8" xfId="0" applyNumberFormat="1" applyFill="1" applyBorder="1"/>
    <xf numFmtId="0" fontId="0" fillId="6" borderId="4" xfId="0" applyFill="1" applyBorder="1"/>
    <xf numFmtId="164" fontId="0" fillId="6" borderId="5" xfId="0" applyNumberFormat="1" applyFill="1" applyBorder="1"/>
    <xf numFmtId="0" fontId="0" fillId="6" borderId="6" xfId="0" applyFill="1" applyBorder="1"/>
    <xf numFmtId="164" fontId="0" fillId="6" borderId="8" xfId="0" applyNumberFormat="1" applyFill="1" applyBorder="1"/>
    <xf numFmtId="0" fontId="4" fillId="6" borderId="12" xfId="0" applyFont="1" applyFill="1" applyBorder="1"/>
    <xf numFmtId="0" fontId="4" fillId="6" borderId="13" xfId="0" applyFont="1" applyFill="1" applyBorder="1"/>
    <xf numFmtId="0" fontId="4" fillId="5" borderId="12" xfId="0" applyFont="1" applyFill="1" applyBorder="1"/>
    <xf numFmtId="0" fontId="4" fillId="5" borderId="13" xfId="0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14" xfId="0" applyFont="1" applyFill="1" applyBorder="1"/>
    <xf numFmtId="0" fontId="4" fillId="5" borderId="14" xfId="0" applyFont="1" applyFill="1" applyBorder="1"/>
    <xf numFmtId="0" fontId="4" fillId="6" borderId="14" xfId="0" applyFont="1" applyFill="1" applyBorder="1"/>
    <xf numFmtId="0" fontId="0" fillId="7" borderId="0" xfId="0" applyFill="1"/>
    <xf numFmtId="0" fontId="0" fillId="3" borderId="0" xfId="0" applyFill="1" applyBorder="1"/>
    <xf numFmtId="164" fontId="0" fillId="3" borderId="0" xfId="0" applyNumberFormat="1" applyFill="1" applyBorder="1"/>
    <xf numFmtId="164" fontId="0" fillId="3" borderId="7" xfId="0" applyNumberFormat="1" applyFill="1" applyBorder="1"/>
    <xf numFmtId="0" fontId="0" fillId="3" borderId="8" xfId="0" applyFill="1" applyBorder="1"/>
    <xf numFmtId="0" fontId="0" fillId="8" borderId="0" xfId="0" applyFill="1" applyBorder="1"/>
    <xf numFmtId="0" fontId="0" fillId="8" borderId="7" xfId="0" applyFill="1" applyBorder="1"/>
    <xf numFmtId="164" fontId="4" fillId="3" borderId="10" xfId="0" applyNumberFormat="1" applyFont="1" applyFill="1" applyBorder="1"/>
    <xf numFmtId="164" fontId="4" fillId="3" borderId="11" xfId="0" applyNumberFormat="1" applyFont="1" applyFill="1" applyBorder="1"/>
    <xf numFmtId="0" fontId="2" fillId="3" borderId="4" xfId="0" applyFont="1" applyFill="1" applyBorder="1"/>
    <xf numFmtId="0" fontId="4" fillId="3" borderId="4" xfId="0" applyFont="1" applyFill="1" applyBorder="1"/>
    <xf numFmtId="0" fontId="2" fillId="3" borderId="6" xfId="0" applyFont="1" applyFill="1" applyBorder="1"/>
    <xf numFmtId="0" fontId="0" fillId="0" borderId="0" xfId="0"/>
    <xf numFmtId="10" fontId="0" fillId="0" borderId="0" xfId="0" applyNumberFormat="1"/>
    <xf numFmtId="0" fontId="0" fillId="9" borderId="19" xfId="0" applyFill="1" applyBorder="1" applyAlignment="1">
      <alignment wrapText="1"/>
    </xf>
    <xf numFmtId="0" fontId="0" fillId="9" borderId="19" xfId="0" applyFill="1" applyBorder="1"/>
    <xf numFmtId="9" fontId="0" fillId="9" borderId="19" xfId="1" applyFont="1" applyFill="1" applyBorder="1"/>
    <xf numFmtId="0" fontId="4" fillId="10" borderId="12" xfId="0" applyFont="1" applyFill="1" applyBorder="1"/>
    <xf numFmtId="0" fontId="4" fillId="10" borderId="13" xfId="0" applyFont="1" applyFill="1" applyBorder="1"/>
    <xf numFmtId="0" fontId="0" fillId="10" borderId="4" xfId="0" applyFill="1" applyBorder="1"/>
    <xf numFmtId="164" fontId="0" fillId="10" borderId="5" xfId="0" applyNumberFormat="1" applyFill="1" applyBorder="1"/>
    <xf numFmtId="0" fontId="4" fillId="10" borderId="14" xfId="0" applyFont="1" applyFill="1" applyBorder="1"/>
    <xf numFmtId="0" fontId="0" fillId="10" borderId="6" xfId="0" applyFill="1" applyBorder="1"/>
    <xf numFmtId="164" fontId="0" fillId="10" borderId="8" xfId="0" applyNumberFormat="1" applyFill="1" applyBorder="1"/>
    <xf numFmtId="0" fontId="4" fillId="11" borderId="1" xfId="0" applyFont="1" applyFill="1" applyBorder="1"/>
    <xf numFmtId="0" fontId="4" fillId="11" borderId="3" xfId="0" applyFont="1" applyFill="1" applyBorder="1" applyAlignment="1">
      <alignment horizontal="right"/>
    </xf>
    <xf numFmtId="0" fontId="0" fillId="11" borderId="4" xfId="0" applyFill="1" applyBorder="1"/>
    <xf numFmtId="164" fontId="0" fillId="11" borderId="5" xfId="0" applyNumberFormat="1" applyFill="1" applyBorder="1"/>
    <xf numFmtId="0" fontId="0" fillId="11" borderId="4" xfId="0" applyFont="1" applyFill="1" applyBorder="1"/>
    <xf numFmtId="164" fontId="0" fillId="11" borderId="5" xfId="0" applyNumberFormat="1" applyFont="1" applyFill="1" applyBorder="1"/>
    <xf numFmtId="0" fontId="0" fillId="11" borderId="4" xfId="0" applyFill="1" applyBorder="1" applyAlignment="1">
      <alignment horizontal="left"/>
    </xf>
    <xf numFmtId="0" fontId="4" fillId="11" borderId="4" xfId="0" applyFont="1" applyFill="1" applyBorder="1"/>
    <xf numFmtId="0" fontId="0" fillId="11" borderId="6" xfId="0" applyFill="1" applyBorder="1" applyAlignment="1">
      <alignment horizontal="left"/>
    </xf>
    <xf numFmtId="164" fontId="0" fillId="11" borderId="8" xfId="0" applyNumberFormat="1" applyFill="1" applyBorder="1"/>
    <xf numFmtId="0" fontId="4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164" fontId="4" fillId="0" borderId="0" xfId="0" applyNumberFormat="1" applyFont="1" applyFill="1" applyBorder="1"/>
    <xf numFmtId="0" fontId="0" fillId="3" borderId="4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0" borderId="0" xfId="0"/>
    <xf numFmtId="164" fontId="0" fillId="3" borderId="5" xfId="0" applyNumberFormat="1" applyFill="1" applyBorder="1" applyAlignment="1">
      <alignment horizontal="center"/>
    </xf>
    <xf numFmtId="0" fontId="0" fillId="0" borderId="0" xfId="0"/>
    <xf numFmtId="164" fontId="0" fillId="3" borderId="0" xfId="0" applyNumberFormat="1" applyFill="1" applyBorder="1" applyAlignment="1">
      <alignment horizontal="center"/>
    </xf>
    <xf numFmtId="0" fontId="2" fillId="2" borderId="0" xfId="0" applyFont="1" applyFill="1" applyBorder="1" applyAlignment="1"/>
    <xf numFmtId="164" fontId="0" fillId="3" borderId="5" xfId="0" applyNumberForma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44" fontId="0" fillId="3" borderId="0" xfId="2" applyFont="1" applyFill="1" applyBorder="1" applyAlignment="1">
      <alignment horizontal="center" vertical="center"/>
    </xf>
    <xf numFmtId="44" fontId="4" fillId="3" borderId="0" xfId="2" applyFont="1" applyFill="1" applyBorder="1" applyAlignment="1">
      <alignment vertical="center"/>
    </xf>
    <xf numFmtId="44" fontId="4" fillId="3" borderId="0" xfId="2" applyFont="1" applyFill="1" applyBorder="1" applyAlignment="1">
      <alignment horizontal="center" vertical="center"/>
    </xf>
    <xf numFmtId="0" fontId="0" fillId="12" borderId="0" xfId="0" applyFill="1"/>
    <xf numFmtId="0" fontId="0" fillId="13" borderId="0" xfId="0" applyFill="1" applyAlignment="1"/>
    <xf numFmtId="0" fontId="0" fillId="12" borderId="4" xfId="0" applyFill="1" applyBorder="1"/>
    <xf numFmtId="0" fontId="0" fillId="12" borderId="5" xfId="0" applyFill="1" applyBorder="1"/>
    <xf numFmtId="10" fontId="0" fillId="12" borderId="0" xfId="0" applyNumberFormat="1" applyFill="1" applyAlignment="1">
      <alignment horizontal="center" vertical="center"/>
    </xf>
    <xf numFmtId="10" fontId="0" fillId="12" borderId="5" xfId="0" applyNumberForma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6" fontId="0" fillId="3" borderId="3" xfId="0" applyNumberFormat="1" applyFill="1" applyBorder="1" applyAlignment="1">
      <alignment horizontal="center" vertical="center"/>
    </xf>
    <xf numFmtId="6" fontId="0" fillId="3" borderId="5" xfId="0" applyNumberFormat="1" applyFill="1" applyBorder="1" applyAlignment="1">
      <alignment horizontal="center" vertical="center"/>
    </xf>
    <xf numFmtId="8" fontId="0" fillId="3" borderId="8" xfId="0" applyNumberFormat="1" applyFill="1" applyBorder="1" applyAlignment="1">
      <alignment horizontal="center" vertical="center"/>
    </xf>
    <xf numFmtId="0" fontId="0" fillId="13" borderId="2" xfId="0" applyFill="1" applyBorder="1" applyAlignment="1"/>
    <xf numFmtId="0" fontId="0" fillId="13" borderId="3" xfId="0" applyFill="1" applyBorder="1" applyAlignment="1"/>
    <xf numFmtId="164" fontId="0" fillId="13" borderId="0" xfId="0" applyNumberFormat="1" applyFill="1" applyBorder="1"/>
    <xf numFmtId="0" fontId="2" fillId="13" borderId="0" xfId="0" applyFont="1" applyFill="1" applyBorder="1"/>
    <xf numFmtId="0" fontId="2" fillId="3" borderId="5" xfId="0" applyFont="1" applyFill="1" applyBorder="1"/>
    <xf numFmtId="0" fontId="6" fillId="3" borderId="0" xfId="0" applyFont="1" applyFill="1" applyBorder="1" applyAlignment="1"/>
    <xf numFmtId="0" fontId="6" fillId="3" borderId="5" xfId="0" applyFont="1" applyFill="1" applyBorder="1"/>
    <xf numFmtId="44" fontId="0" fillId="3" borderId="5" xfId="2" applyFont="1" applyFill="1" applyBorder="1"/>
    <xf numFmtId="0" fontId="3" fillId="3" borderId="4" xfId="0" applyFont="1" applyFill="1" applyBorder="1" applyAlignment="1"/>
    <xf numFmtId="164" fontId="0" fillId="3" borderId="0" xfId="0" applyNumberFormat="1" applyFill="1" applyBorder="1" applyAlignment="1"/>
    <xf numFmtId="0" fontId="6" fillId="3" borderId="8" xfId="0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/>
    </xf>
    <xf numFmtId="0" fontId="11" fillId="3" borderId="9" xfId="0" applyFont="1" applyFill="1" applyBorder="1" applyAlignment="1">
      <alignment wrapText="1"/>
    </xf>
    <xf numFmtId="0" fontId="2" fillId="13" borderId="0" xfId="0" applyFont="1" applyFill="1" applyBorder="1" applyAlignment="1"/>
    <xf numFmtId="164" fontId="0" fillId="0" borderId="0" xfId="0" applyNumberFormat="1"/>
    <xf numFmtId="44" fontId="0" fillId="0" borderId="0" xfId="2" applyFont="1"/>
    <xf numFmtId="0" fontId="0" fillId="12" borderId="0" xfId="0" applyFill="1" applyBorder="1"/>
    <xf numFmtId="10" fontId="0" fillId="12" borderId="0" xfId="0" applyNumberFormat="1" applyFill="1" applyBorder="1" applyAlignment="1">
      <alignment horizontal="center" vertical="center"/>
    </xf>
    <xf numFmtId="0" fontId="0" fillId="0" borderId="10" xfId="0" applyBorder="1"/>
    <xf numFmtId="164" fontId="11" fillId="3" borderId="10" xfId="0" applyNumberFormat="1" applyFont="1" applyFill="1" applyBorder="1" applyAlignment="1">
      <alignment wrapText="1"/>
    </xf>
    <xf numFmtId="164" fontId="11" fillId="3" borderId="11" xfId="0" applyNumberFormat="1" applyFont="1" applyFill="1" applyBorder="1" applyAlignment="1">
      <alignment wrapText="1"/>
    </xf>
    <xf numFmtId="0" fontId="14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164" fontId="14" fillId="0" borderId="0" xfId="0" applyNumberFormat="1" applyFont="1" applyFill="1" applyBorder="1"/>
    <xf numFmtId="16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4" fontId="0" fillId="12" borderId="0" xfId="0" applyNumberFormat="1" applyFill="1" applyAlignment="1">
      <alignment horizontal="center" vertical="center"/>
    </xf>
    <xf numFmtId="164" fontId="0" fillId="12" borderId="5" xfId="0" applyNumberFormat="1" applyFill="1" applyBorder="1" applyAlignment="1">
      <alignment horizontal="center" vertical="center"/>
    </xf>
    <xf numFmtId="0" fontId="9" fillId="9" borderId="19" xfId="0" applyFont="1" applyFill="1" applyBorder="1"/>
    <xf numFmtId="164" fontId="0" fillId="9" borderId="19" xfId="0" applyNumberFormat="1" applyFill="1" applyBorder="1"/>
    <xf numFmtId="164" fontId="9" fillId="9" borderId="19" xfId="0" applyNumberFormat="1" applyFont="1" applyFill="1" applyBorder="1"/>
    <xf numFmtId="0" fontId="8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3" borderId="0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0" fillId="3" borderId="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2" fillId="13" borderId="9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 vertical="center"/>
    </xf>
    <xf numFmtId="0" fontId="2" fillId="13" borderId="1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3315752513858"/>
          <c:y val="6.3522669540502064E-2"/>
          <c:w val="0.68258535812843912"/>
          <c:h val="0.74677173740969305"/>
        </c:manualLayout>
      </c:layout>
      <c:barChart>
        <c:barDir val="col"/>
        <c:grouping val="clustered"/>
        <c:varyColors val="0"/>
        <c:ser>
          <c:idx val="0"/>
          <c:order val="0"/>
          <c:tx>
            <c:v>TVCC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'20-21 Comparison'!$C$4:$C$10</c:f>
              <c:numCache>
                <c:formatCode>"$"#,##0.00</c:formatCode>
                <c:ptCount val="7"/>
                <c:pt idx="1">
                  <c:v>8340</c:v>
                </c:pt>
                <c:pt idx="5">
                  <c:v>7475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0-4120-AAFF-F53D502C2CFF}"/>
            </c:ext>
          </c:extLst>
        </c:ser>
        <c:ser>
          <c:idx val="5"/>
          <c:order val="1"/>
          <c:tx>
            <c:v>TVCC 16-17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'20-21 Comparison'!$C$45:$C$51</c:f>
              <c:numCache>
                <c:formatCode>"$"#,##0.00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55C0-4120-AAFF-F53D502C2CFF}"/>
            </c:ext>
          </c:extLst>
        </c:ser>
        <c:ser>
          <c:idx val="1"/>
          <c:order val="2"/>
          <c:tx>
            <c:v>SWOCC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'20-21 Comparison'!$F$4:$F$10</c:f>
              <c:numCache>
                <c:formatCode>"$"#,##0.00</c:formatCode>
                <c:ptCount val="7"/>
                <c:pt idx="0">
                  <c:v>8328</c:v>
                </c:pt>
                <c:pt idx="4">
                  <c:v>7107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C0-4120-AAFF-F53D502C2CFF}"/>
            </c:ext>
          </c:extLst>
        </c:ser>
        <c:ser>
          <c:idx val="2"/>
          <c:order val="3"/>
          <c:tx>
            <c:v>C of I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'20-21 Comparison'!$I$4:$I$10</c:f>
              <c:numCache>
                <c:formatCode>"$"#,##0.00</c:formatCode>
                <c:ptCount val="7"/>
                <c:pt idx="0">
                  <c:v>12030</c:v>
                </c:pt>
                <c:pt idx="1">
                  <c:v>11850</c:v>
                </c:pt>
                <c:pt idx="2">
                  <c:v>11500</c:v>
                </c:pt>
                <c:pt idx="4">
                  <c:v>10980</c:v>
                </c:pt>
                <c:pt idx="5">
                  <c:v>10800</c:v>
                </c:pt>
                <c:pt idx="6">
                  <c:v>10450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C0-4120-AAFF-F53D502C2CFF}"/>
            </c:ext>
          </c:extLst>
        </c:ser>
        <c:ser>
          <c:idx val="3"/>
          <c:order val="4"/>
          <c:tx>
            <c:v>NIC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'20-21 Comparison'!$L$4:$L$10</c:f>
              <c:numCache>
                <c:formatCode>"$"#,##0.00</c:formatCode>
                <c:ptCount val="7"/>
                <c:pt idx="0">
                  <c:v>9908</c:v>
                </c:pt>
                <c:pt idx="1">
                  <c:v>9152</c:v>
                </c:pt>
                <c:pt idx="2">
                  <c:v>9026</c:v>
                </c:pt>
                <c:pt idx="4">
                  <c:v>7608</c:v>
                </c:pt>
                <c:pt idx="5">
                  <c:v>6852</c:v>
                </c:pt>
                <c:pt idx="6">
                  <c:v>6726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0-4120-AAFF-F53D502C2CFF}"/>
            </c:ext>
          </c:extLst>
        </c:ser>
        <c:ser>
          <c:idx val="4"/>
          <c:order val="5"/>
          <c:tx>
            <c:v>COCC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'20-21 Comparison'!$C$13:$C$19</c:f>
              <c:numCache>
                <c:formatCode>"$"#,##0.00</c:formatCode>
                <c:ptCount val="7"/>
                <c:pt idx="0">
                  <c:v>15660</c:v>
                </c:pt>
                <c:pt idx="1">
                  <c:v>15240</c:v>
                </c:pt>
                <c:pt idx="2">
                  <c:v>14823</c:v>
                </c:pt>
                <c:pt idx="4">
                  <c:v>12579</c:v>
                </c:pt>
                <c:pt idx="5">
                  <c:v>12159</c:v>
                </c:pt>
                <c:pt idx="6">
                  <c:v>11742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C0-4120-AAFF-F53D502C2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18304"/>
        <c:axId val="130918864"/>
      </c:barChart>
      <c:catAx>
        <c:axId val="1309183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18864"/>
        <c:crosses val="autoZero"/>
        <c:auto val="1"/>
        <c:lblAlgn val="ctr"/>
        <c:lblOffset val="100"/>
        <c:noMultiLvlLbl val="0"/>
      </c:catAx>
      <c:valAx>
        <c:axId val="13091886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18304"/>
        <c:crosses val="autoZero"/>
        <c:crossBetween val="between"/>
        <c:majorUnit val="500"/>
        <c:min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5838164487658675"/>
          <c:y val="0.22555744038767633"/>
          <c:w val="0.14161840433808534"/>
          <c:h val="0.45635097531782531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10</xdr:row>
      <xdr:rowOff>104774</xdr:rowOff>
    </xdr:from>
    <xdr:to>
      <xdr:col>13</xdr:col>
      <xdr:colOff>619125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0.18169</cdr:x>
      <cdr:y>0.82108</cdr:y>
    </cdr:from>
    <cdr:to>
      <cdr:x>0.39628</cdr:x>
      <cdr:y>0.91483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12009" y="2479180"/>
          <a:ext cx="1077172" cy="283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Single</a:t>
          </a:r>
          <a:r>
            <a:rPr lang="en-US" sz="1100" baseline="0"/>
            <a:t> Rooms</a:t>
          </a:r>
          <a:endParaRPr lang="en-US" sz="1100"/>
        </a:p>
      </cdr:txBody>
    </cdr:sp>
  </cdr:relSizeAnchor>
  <cdr:relSizeAnchor xmlns:cdr="http://schemas.openxmlformats.org/drawingml/2006/chartDrawing">
    <cdr:from>
      <cdr:x>0.58317</cdr:x>
      <cdr:y>0.82318</cdr:y>
    </cdr:from>
    <cdr:to>
      <cdr:x>0.82276</cdr:x>
      <cdr:y>0.90221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27313" y="2485526"/>
          <a:ext cx="1202664" cy="23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Double Rooms</a:t>
          </a:r>
        </a:p>
      </cdr:txBody>
    </cdr:sp>
  </cdr:relSizeAnchor>
  <cdr:relSizeAnchor xmlns:cdr="http://schemas.openxmlformats.org/drawingml/2006/chartDrawing">
    <cdr:from>
      <cdr:x>0.26186</cdr:x>
      <cdr:y>0</cdr:y>
    </cdr:from>
    <cdr:to>
      <cdr:x>0.9041</cdr:x>
      <cdr:y>0.11785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14450" y="0"/>
          <a:ext cx="3223836" cy="355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/>
            <a:t>Residence Life Annual</a:t>
          </a:r>
          <a:r>
            <a:rPr lang="en-US" sz="800" b="1" baseline="0"/>
            <a:t> Cost Comparison</a:t>
          </a:r>
          <a:endParaRPr lang="en-US" sz="800" b="1"/>
        </a:p>
      </cdr:txBody>
    </cdr:sp>
  </cdr:relSizeAnchor>
  <cdr:relSizeAnchor xmlns:cdr="http://schemas.openxmlformats.org/drawingml/2006/chartDrawing">
    <cdr:from>
      <cdr:x>0.1853</cdr:x>
      <cdr:y>0.90909</cdr:y>
    </cdr:from>
    <cdr:to>
      <cdr:x>0.68961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930164" y="2744930"/>
          <a:ext cx="2531472" cy="274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ctr"/>
          <a:r>
            <a:rPr lang="en-US" sz="1000"/>
            <a:t>*Meal</a:t>
          </a:r>
          <a:r>
            <a:rPr lang="en-US" sz="1000" baseline="0"/>
            <a:t> Plans Assending Left to Right</a:t>
          </a:r>
          <a:endParaRPr lang="en-US" sz="10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1"/>
  <sheetViews>
    <sheetView workbookViewId="0">
      <selection activeCell="P17" sqref="P17"/>
    </sheetView>
  </sheetViews>
  <sheetFormatPr defaultRowHeight="15" x14ac:dyDescent="0.25"/>
  <cols>
    <col min="1" max="1" width="0.85546875" customWidth="1"/>
    <col min="2" max="2" width="14.7109375" customWidth="1"/>
    <col min="3" max="3" width="17.7109375" customWidth="1"/>
    <col min="4" max="4" width="0.85546875" customWidth="1"/>
    <col min="5" max="5" width="14.7109375" customWidth="1"/>
    <col min="6" max="6" width="9.7109375" bestFit="1" customWidth="1"/>
    <col min="7" max="7" width="0.85546875" customWidth="1"/>
    <col min="8" max="8" width="14.5703125" customWidth="1"/>
    <col min="9" max="9" width="10.140625" bestFit="1" customWidth="1"/>
    <col min="10" max="10" width="0.85546875" customWidth="1"/>
    <col min="11" max="11" width="14.7109375" customWidth="1"/>
    <col min="12" max="12" width="9.7109375" bestFit="1" customWidth="1"/>
    <col min="13" max="13" width="0.85546875" customWidth="1"/>
    <col min="14" max="14" width="16.85546875" customWidth="1"/>
    <col min="15" max="15" width="0.85546875" customWidth="1"/>
    <col min="16" max="16" width="22.5703125" customWidth="1"/>
    <col min="17" max="17" width="10.140625" bestFit="1" customWidth="1"/>
  </cols>
  <sheetData>
    <row r="1" spans="2:17" ht="20.25" customHeight="1" x14ac:dyDescent="0.35">
      <c r="B1" s="126" t="s">
        <v>62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94"/>
      <c r="P1" s="94"/>
      <c r="Q1" s="95"/>
    </row>
    <row r="2" spans="2:17" x14ac:dyDescent="0.25">
      <c r="B2" s="136" t="s">
        <v>0</v>
      </c>
      <c r="C2" s="137"/>
      <c r="D2" s="25"/>
      <c r="E2" s="138" t="s">
        <v>17</v>
      </c>
      <c r="F2" s="139"/>
      <c r="G2" s="25"/>
      <c r="H2" s="134" t="s">
        <v>7</v>
      </c>
      <c r="I2" s="135"/>
      <c r="J2" s="25"/>
      <c r="K2" s="132" t="s">
        <v>12</v>
      </c>
      <c r="L2" s="133"/>
      <c r="M2" s="25"/>
      <c r="N2" s="25"/>
      <c r="O2" s="25"/>
      <c r="P2" s="129"/>
      <c r="Q2" s="129"/>
    </row>
    <row r="3" spans="2:17" x14ac:dyDescent="0.25">
      <c r="B3" s="42" t="s">
        <v>6</v>
      </c>
      <c r="C3" s="43" t="s">
        <v>3</v>
      </c>
      <c r="D3" s="25"/>
      <c r="E3" s="20" t="s">
        <v>6</v>
      </c>
      <c r="F3" s="21" t="s">
        <v>3</v>
      </c>
      <c r="G3" s="25"/>
      <c r="H3" s="18" t="s">
        <v>6</v>
      </c>
      <c r="I3" s="19" t="s">
        <v>3</v>
      </c>
      <c r="J3" s="25"/>
      <c r="K3" s="16" t="s">
        <v>6</v>
      </c>
      <c r="L3" s="17" t="s">
        <v>3</v>
      </c>
      <c r="M3" s="25"/>
      <c r="N3" s="25"/>
      <c r="O3" s="25"/>
      <c r="P3" s="59"/>
      <c r="Q3" s="59"/>
    </row>
    <row r="4" spans="2:17" x14ac:dyDescent="0.25">
      <c r="B4" s="44"/>
      <c r="C4" s="45"/>
      <c r="D4" s="25"/>
      <c r="E4" s="4" t="s">
        <v>63</v>
      </c>
      <c r="F4" s="5">
        <v>8328</v>
      </c>
      <c r="G4" s="25"/>
      <c r="H4" s="8" t="s">
        <v>64</v>
      </c>
      <c r="I4" s="9">
        <v>12030</v>
      </c>
      <c r="J4" s="25"/>
      <c r="K4" s="12" t="s">
        <v>10</v>
      </c>
      <c r="L4" s="13">
        <v>9908</v>
      </c>
      <c r="M4" s="25"/>
      <c r="N4" s="25"/>
      <c r="O4" s="25"/>
      <c r="P4" s="60"/>
      <c r="Q4" s="61"/>
    </row>
    <row r="5" spans="2:17" x14ac:dyDescent="0.25">
      <c r="B5" s="44" t="s">
        <v>52</v>
      </c>
      <c r="C5" s="45">
        <f>'21-22 Proposal'!B8+('21-22 Proposal'!B12*3)</f>
        <v>8340</v>
      </c>
      <c r="D5" s="25"/>
      <c r="E5" s="4"/>
      <c r="F5" s="5"/>
      <c r="G5" s="25"/>
      <c r="H5" s="8" t="s">
        <v>65</v>
      </c>
      <c r="I5" s="9">
        <v>11850</v>
      </c>
      <c r="J5" s="25"/>
      <c r="K5" s="12" t="s">
        <v>9</v>
      </c>
      <c r="L5" s="13">
        <v>9152</v>
      </c>
      <c r="M5" s="25"/>
      <c r="N5" s="25"/>
      <c r="O5" s="25"/>
      <c r="P5" s="59"/>
      <c r="Q5" s="62"/>
    </row>
    <row r="6" spans="2:17" x14ac:dyDescent="0.25">
      <c r="B6" s="44"/>
      <c r="C6" s="45"/>
      <c r="D6" s="25"/>
      <c r="E6" s="4"/>
      <c r="F6" s="5"/>
      <c r="G6" s="25"/>
      <c r="H6" s="8" t="s">
        <v>66</v>
      </c>
      <c r="I6" s="9">
        <v>11500</v>
      </c>
      <c r="J6" s="25"/>
      <c r="K6" s="12" t="s">
        <v>8</v>
      </c>
      <c r="L6" s="13">
        <v>9026</v>
      </c>
      <c r="M6" s="25"/>
      <c r="N6" s="25"/>
      <c r="O6" s="25"/>
      <c r="P6" s="60"/>
      <c r="Q6" s="61"/>
    </row>
    <row r="7" spans="2:17" x14ac:dyDescent="0.25">
      <c r="B7" s="46" t="s">
        <v>5</v>
      </c>
      <c r="C7" s="45"/>
      <c r="D7" s="25"/>
      <c r="E7" s="22" t="s">
        <v>4</v>
      </c>
      <c r="F7" s="5"/>
      <c r="G7" s="25"/>
      <c r="H7" s="23" t="s">
        <v>5</v>
      </c>
      <c r="I7" s="9"/>
      <c r="J7" s="25"/>
      <c r="K7" s="24" t="s">
        <v>5</v>
      </c>
      <c r="L7" s="13"/>
      <c r="M7" s="25"/>
      <c r="N7" s="25"/>
      <c r="O7" s="25"/>
      <c r="P7" s="60"/>
      <c r="Q7" s="60"/>
    </row>
    <row r="8" spans="2:17" x14ac:dyDescent="0.25">
      <c r="B8" s="44"/>
      <c r="C8" s="45"/>
      <c r="D8" s="25"/>
      <c r="E8" s="4" t="s">
        <v>63</v>
      </c>
      <c r="F8" s="5">
        <v>7107</v>
      </c>
      <c r="G8" s="25"/>
      <c r="H8" s="8" t="s">
        <v>64</v>
      </c>
      <c r="I8" s="9">
        <v>10980</v>
      </c>
      <c r="J8" s="25"/>
      <c r="K8" s="12" t="s">
        <v>10</v>
      </c>
      <c r="L8" s="13">
        <v>7608</v>
      </c>
      <c r="M8" s="25"/>
      <c r="N8" s="25"/>
      <c r="O8" s="25"/>
      <c r="P8" s="60"/>
      <c r="Q8" s="60"/>
    </row>
    <row r="9" spans="2:17" x14ac:dyDescent="0.25">
      <c r="B9" s="44" t="s">
        <v>52</v>
      </c>
      <c r="C9" s="45">
        <f>'21-22 Proposal'!C8+('21-22 Proposal'!B12*3)</f>
        <v>7475</v>
      </c>
      <c r="D9" s="25"/>
      <c r="E9" s="4"/>
      <c r="F9" s="5"/>
      <c r="G9" s="25"/>
      <c r="H9" s="8" t="s">
        <v>65</v>
      </c>
      <c r="I9" s="9">
        <v>10800</v>
      </c>
      <c r="J9" s="25"/>
      <c r="K9" s="12" t="s">
        <v>9</v>
      </c>
      <c r="L9" s="13">
        <v>6852</v>
      </c>
      <c r="M9" s="25"/>
      <c r="N9" s="25"/>
      <c r="O9" s="25"/>
      <c r="P9" s="60"/>
      <c r="Q9" s="60"/>
    </row>
    <row r="10" spans="2:17" x14ac:dyDescent="0.25">
      <c r="B10" s="47"/>
      <c r="C10" s="48"/>
      <c r="D10" s="25"/>
      <c r="E10" s="6"/>
      <c r="F10" s="7"/>
      <c r="G10" s="25"/>
      <c r="H10" s="10" t="s">
        <v>66</v>
      </c>
      <c r="I10" s="11">
        <v>10450</v>
      </c>
      <c r="J10" s="25"/>
      <c r="K10" s="14" t="s">
        <v>8</v>
      </c>
      <c r="L10" s="15">
        <v>6726</v>
      </c>
      <c r="M10" s="25"/>
      <c r="N10" s="25"/>
      <c r="O10" s="25"/>
      <c r="P10" s="60"/>
      <c r="Q10" s="60"/>
    </row>
    <row r="11" spans="2:17" x14ac:dyDescent="0.25">
      <c r="B11" s="130" t="s">
        <v>11</v>
      </c>
      <c r="C11" s="131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60"/>
      <c r="Q11" s="60"/>
    </row>
    <row r="12" spans="2:17" x14ac:dyDescent="0.25">
      <c r="B12" s="49" t="s">
        <v>1</v>
      </c>
      <c r="C12" s="50" t="s">
        <v>3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60"/>
      <c r="Q12" s="60"/>
    </row>
    <row r="13" spans="2:17" x14ac:dyDescent="0.25">
      <c r="B13" s="51" t="s">
        <v>25</v>
      </c>
      <c r="C13" s="52">
        <v>15660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60"/>
      <c r="Q13" s="60"/>
    </row>
    <row r="14" spans="2:17" x14ac:dyDescent="0.25">
      <c r="B14" s="53" t="s">
        <v>26</v>
      </c>
      <c r="C14" s="54">
        <v>15240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60"/>
      <c r="Q14" s="60"/>
    </row>
    <row r="15" spans="2:17" x14ac:dyDescent="0.25">
      <c r="B15" s="55" t="s">
        <v>27</v>
      </c>
      <c r="C15" s="52">
        <v>14823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60"/>
      <c r="Q15" s="60"/>
    </row>
    <row r="16" spans="2:17" x14ac:dyDescent="0.25">
      <c r="B16" s="56" t="s">
        <v>2</v>
      </c>
      <c r="C16" s="52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60"/>
      <c r="Q16" s="60"/>
    </row>
    <row r="17" spans="2:17" x14ac:dyDescent="0.25">
      <c r="B17" s="55" t="s">
        <v>25</v>
      </c>
      <c r="C17" s="52">
        <v>12579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60"/>
      <c r="Q17" s="60"/>
    </row>
    <row r="18" spans="2:17" x14ac:dyDescent="0.25">
      <c r="B18" s="55" t="s">
        <v>26</v>
      </c>
      <c r="C18" s="52">
        <v>12159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60"/>
      <c r="Q18" s="60"/>
    </row>
    <row r="19" spans="2:17" x14ac:dyDescent="0.25">
      <c r="B19" s="57" t="s">
        <v>27</v>
      </c>
      <c r="C19" s="58">
        <v>11742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60"/>
      <c r="Q19" s="60"/>
    </row>
    <row r="20" spans="2:17" x14ac:dyDescent="0.25">
      <c r="B20" s="25"/>
      <c r="C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60"/>
      <c r="Q20" s="60"/>
    </row>
    <row r="21" spans="2:17" x14ac:dyDescent="0.25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60"/>
      <c r="Q21" s="60"/>
    </row>
    <row r="22" spans="2:17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60"/>
      <c r="Q22" s="60"/>
    </row>
    <row r="23" spans="2:17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60"/>
      <c r="Q23" s="60"/>
    </row>
    <row r="24" spans="2:17" x14ac:dyDescent="0.2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60"/>
      <c r="Q24" s="60"/>
    </row>
    <row r="25" spans="2:17" x14ac:dyDescent="0.25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60"/>
      <c r="Q25" s="60"/>
    </row>
    <row r="26" spans="2:17" x14ac:dyDescent="0.2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60"/>
      <c r="Q26" s="60"/>
    </row>
    <row r="28" spans="2:17" x14ac:dyDescent="0.25">
      <c r="B28" s="37"/>
      <c r="E28" s="38"/>
    </row>
    <row r="29" spans="2:17" x14ac:dyDescent="0.25">
      <c r="E29" s="38"/>
    </row>
    <row r="30" spans="2:17" x14ac:dyDescent="0.25">
      <c r="B30" s="37"/>
      <c r="E30" s="38"/>
    </row>
    <row r="31" spans="2:17" x14ac:dyDescent="0.25">
      <c r="E31" s="38"/>
    </row>
    <row r="32" spans="2:17" x14ac:dyDescent="0.25">
      <c r="B32" s="37"/>
      <c r="E32" s="38"/>
    </row>
    <row r="33" spans="2:5" x14ac:dyDescent="0.25">
      <c r="E33" s="38"/>
    </row>
    <row r="34" spans="2:5" x14ac:dyDescent="0.25">
      <c r="B34" s="37"/>
      <c r="E34" s="38"/>
    </row>
    <row r="35" spans="2:5" x14ac:dyDescent="0.25">
      <c r="B35" s="37"/>
      <c r="E35" s="38"/>
    </row>
    <row r="36" spans="2:5" x14ac:dyDescent="0.25">
      <c r="E36" s="38"/>
    </row>
    <row r="42" spans="2:5" x14ac:dyDescent="0.25">
      <c r="B42" s="128"/>
      <c r="C42" s="128"/>
      <c r="D42" s="115"/>
      <c r="E42" s="115"/>
    </row>
    <row r="43" spans="2:5" x14ac:dyDescent="0.25">
      <c r="B43" s="128"/>
      <c r="C43" s="128"/>
      <c r="D43" s="115"/>
      <c r="E43" s="115"/>
    </row>
    <row r="44" spans="2:5" x14ac:dyDescent="0.25">
      <c r="B44" s="116"/>
      <c r="C44" s="116"/>
      <c r="D44" s="115"/>
      <c r="E44" s="117"/>
    </row>
    <row r="45" spans="2:5" x14ac:dyDescent="0.25">
      <c r="B45" s="115"/>
      <c r="C45" s="118"/>
      <c r="D45" s="115"/>
      <c r="E45" s="119"/>
    </row>
    <row r="46" spans="2:5" x14ac:dyDescent="0.25">
      <c r="B46" s="115"/>
      <c r="C46" s="118"/>
      <c r="D46" s="115"/>
      <c r="E46" s="119"/>
    </row>
    <row r="47" spans="2:5" x14ac:dyDescent="0.25">
      <c r="B47" s="115"/>
      <c r="C47" s="118"/>
      <c r="D47" s="115"/>
      <c r="E47" s="119"/>
    </row>
    <row r="48" spans="2:5" x14ac:dyDescent="0.25">
      <c r="B48" s="116"/>
      <c r="C48" s="118"/>
      <c r="D48" s="115"/>
      <c r="E48" s="120"/>
    </row>
    <row r="49" spans="2:5" x14ac:dyDescent="0.25">
      <c r="B49" s="115"/>
      <c r="C49" s="118"/>
      <c r="D49" s="115"/>
      <c r="E49" s="119"/>
    </row>
    <row r="50" spans="2:5" x14ac:dyDescent="0.25">
      <c r="B50" s="115"/>
      <c r="C50" s="118"/>
      <c r="D50" s="115"/>
      <c r="E50" s="119"/>
    </row>
    <row r="51" spans="2:5" x14ac:dyDescent="0.25">
      <c r="B51" s="115"/>
      <c r="C51" s="118"/>
      <c r="D51" s="115"/>
      <c r="E51" s="119"/>
    </row>
  </sheetData>
  <mergeCells count="9">
    <mergeCell ref="B1:N1"/>
    <mergeCell ref="B42:C42"/>
    <mergeCell ref="B43:C43"/>
    <mergeCell ref="P2:Q2"/>
    <mergeCell ref="B11:C11"/>
    <mergeCell ref="K2:L2"/>
    <mergeCell ref="H2:I2"/>
    <mergeCell ref="B2:C2"/>
    <mergeCell ref="E2:F2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9"/>
  <sheetViews>
    <sheetView tabSelected="1" workbookViewId="0">
      <selection activeCell="G7" sqref="G7"/>
    </sheetView>
  </sheetViews>
  <sheetFormatPr defaultRowHeight="15" x14ac:dyDescent="0.25"/>
  <cols>
    <col min="1" max="1" width="16.5703125" bestFit="1" customWidth="1"/>
    <col min="2" max="2" width="12.42578125" customWidth="1"/>
    <col min="3" max="3" width="11.140625" customWidth="1"/>
    <col min="4" max="4" width="0.85546875" customWidth="1"/>
    <col min="5" max="5" width="14" customWidth="1"/>
    <col min="6" max="6" width="12.5703125" bestFit="1" customWidth="1"/>
    <col min="7" max="7" width="13.7109375" customWidth="1"/>
    <col min="8" max="8" width="0.85546875" customWidth="1"/>
    <col min="9" max="9" width="25.42578125" customWidth="1"/>
    <col min="10" max="10" width="12.28515625" customWidth="1"/>
    <col min="11" max="11" width="15.5703125" customWidth="1"/>
    <col min="12" max="12" width="1" customWidth="1"/>
    <col min="13" max="13" width="19.7109375" customWidth="1"/>
    <col min="14" max="14" width="11" customWidth="1"/>
    <col min="15" max="15" width="11.5703125" customWidth="1"/>
    <col min="16" max="16" width="13.140625" customWidth="1"/>
  </cols>
  <sheetData>
    <row r="1" spans="1:16" ht="21" x14ac:dyDescent="0.3">
      <c r="A1" s="162" t="s">
        <v>30</v>
      </c>
      <c r="B1" s="163"/>
      <c r="C1" s="164"/>
      <c r="D1" s="69"/>
      <c r="E1" s="162" t="s">
        <v>53</v>
      </c>
      <c r="F1" s="127"/>
      <c r="G1" s="175"/>
      <c r="H1" s="69"/>
      <c r="I1" s="150" t="s">
        <v>31</v>
      </c>
      <c r="J1" s="151"/>
      <c r="K1" s="152"/>
      <c r="M1" s="143" t="s">
        <v>37</v>
      </c>
      <c r="N1" s="144"/>
      <c r="O1" s="144"/>
      <c r="P1" s="145"/>
    </row>
    <row r="2" spans="1:16" ht="21.75" customHeight="1" x14ac:dyDescent="0.25">
      <c r="A2" s="165" t="s">
        <v>67</v>
      </c>
      <c r="B2" s="166"/>
      <c r="C2" s="167"/>
      <c r="D2" s="30"/>
      <c r="E2" s="174" t="s">
        <v>68</v>
      </c>
      <c r="F2" s="166"/>
      <c r="G2" s="167"/>
      <c r="H2" s="65"/>
      <c r="I2" s="157" t="s">
        <v>49</v>
      </c>
      <c r="J2" s="158"/>
      <c r="K2" s="159"/>
      <c r="M2" s="155" t="s">
        <v>48</v>
      </c>
      <c r="N2" s="156"/>
      <c r="O2" s="156"/>
      <c r="P2" s="98" t="s">
        <v>45</v>
      </c>
    </row>
    <row r="3" spans="1:16" ht="15.75" x14ac:dyDescent="0.25">
      <c r="A3" s="168" t="s">
        <v>16</v>
      </c>
      <c r="B3" s="169"/>
      <c r="C3" s="170"/>
      <c r="D3" s="30"/>
      <c r="E3" s="168" t="s">
        <v>16</v>
      </c>
      <c r="F3" s="169"/>
      <c r="G3" s="170"/>
      <c r="H3" s="65"/>
      <c r="I3" s="72" t="s">
        <v>32</v>
      </c>
      <c r="J3" s="73" t="s">
        <v>28</v>
      </c>
      <c r="K3" s="104" t="s">
        <v>29</v>
      </c>
      <c r="M3" s="1"/>
      <c r="N3" s="99" t="s">
        <v>70</v>
      </c>
      <c r="O3" s="99" t="s">
        <v>46</v>
      </c>
      <c r="P3" s="100" t="s">
        <v>44</v>
      </c>
    </row>
    <row r="4" spans="1:16" x14ac:dyDescent="0.25">
      <c r="A4" s="1"/>
      <c r="B4" s="71" t="s">
        <v>1</v>
      </c>
      <c r="C4" s="74" t="s">
        <v>2</v>
      </c>
      <c r="D4" s="30"/>
      <c r="E4" s="1"/>
      <c r="F4" s="71" t="s">
        <v>1</v>
      </c>
      <c r="G4" s="74" t="s">
        <v>2</v>
      </c>
      <c r="H4" s="65"/>
      <c r="I4" s="34" t="s">
        <v>1</v>
      </c>
      <c r="J4" s="68">
        <f>B8/9</f>
        <v>532.33333333333337</v>
      </c>
      <c r="K4" s="66">
        <f>F8/9</f>
        <v>542.98</v>
      </c>
      <c r="M4" s="34" t="s">
        <v>40</v>
      </c>
      <c r="N4" s="76">
        <v>7800</v>
      </c>
      <c r="O4" s="76">
        <v>5100</v>
      </c>
      <c r="P4" s="3">
        <v>2925</v>
      </c>
    </row>
    <row r="5" spans="1:16" x14ac:dyDescent="0.25">
      <c r="A5" s="34" t="s">
        <v>13</v>
      </c>
      <c r="B5" s="27">
        <v>1952</v>
      </c>
      <c r="C5" s="3">
        <v>1599</v>
      </c>
      <c r="D5" s="30"/>
      <c r="E5" s="34" t="s">
        <v>13</v>
      </c>
      <c r="F5" s="27">
        <f>B5+(B5*0.02)</f>
        <v>1991.04</v>
      </c>
      <c r="G5" s="3">
        <v>1626</v>
      </c>
      <c r="H5" s="65"/>
      <c r="I5" s="34" t="s">
        <v>33</v>
      </c>
      <c r="J5" s="105">
        <f>C8/9</f>
        <v>436.22222222222223</v>
      </c>
      <c r="K5" s="66">
        <f>G8/9</f>
        <v>444.39333333333326</v>
      </c>
      <c r="M5" s="34" t="s">
        <v>39</v>
      </c>
      <c r="N5" s="76">
        <v>650</v>
      </c>
      <c r="O5" s="76">
        <f>O4/12</f>
        <v>425</v>
      </c>
      <c r="P5" s="101">
        <v>325</v>
      </c>
    </row>
    <row r="6" spans="1:16" ht="15.75" x14ac:dyDescent="0.25">
      <c r="A6" s="34" t="s">
        <v>14</v>
      </c>
      <c r="B6" s="27">
        <v>1699</v>
      </c>
      <c r="C6" s="3">
        <v>1393</v>
      </c>
      <c r="D6" s="30"/>
      <c r="E6" s="34" t="s">
        <v>14</v>
      </c>
      <c r="F6" s="27">
        <f>B6+(B6*0.02)</f>
        <v>1732.98</v>
      </c>
      <c r="G6" s="3">
        <f>C6+(C6*0.02)</f>
        <v>1420.86</v>
      </c>
      <c r="H6" s="65"/>
      <c r="I6" s="157" t="s">
        <v>34</v>
      </c>
      <c r="J6" s="160"/>
      <c r="K6" s="161"/>
      <c r="M6" s="34" t="s">
        <v>41</v>
      </c>
      <c r="N6" s="76">
        <v>81.67</v>
      </c>
      <c r="O6" s="76">
        <v>122.5</v>
      </c>
      <c r="P6" s="101"/>
    </row>
    <row r="7" spans="1:16" x14ac:dyDescent="0.25">
      <c r="A7" s="34" t="s">
        <v>15</v>
      </c>
      <c r="B7" s="27">
        <v>1140</v>
      </c>
      <c r="C7" s="3">
        <v>934</v>
      </c>
      <c r="D7" s="30"/>
      <c r="E7" s="34" t="s">
        <v>15</v>
      </c>
      <c r="F7" s="27">
        <f t="shared" ref="F5:G7" si="0">B7+(B7*0.02)</f>
        <v>1162.8</v>
      </c>
      <c r="G7" s="3">
        <f t="shared" si="0"/>
        <v>952.68</v>
      </c>
      <c r="H7" s="65"/>
      <c r="I7" s="1"/>
      <c r="J7" s="26" t="s">
        <v>28</v>
      </c>
      <c r="K7" s="2" t="s">
        <v>36</v>
      </c>
      <c r="M7" s="35" t="s">
        <v>42</v>
      </c>
      <c r="N7" s="77">
        <f>SUM(N5:N6)</f>
        <v>731.67</v>
      </c>
      <c r="O7" s="78">
        <f>SUM(O5:O6)</f>
        <v>547.5</v>
      </c>
      <c r="P7" s="101">
        <v>325</v>
      </c>
    </row>
    <row r="8" spans="1:16" x14ac:dyDescent="0.25">
      <c r="A8" s="35" t="s">
        <v>18</v>
      </c>
      <c r="B8" s="32">
        <f>SUM(B5:B7)</f>
        <v>4791</v>
      </c>
      <c r="C8" s="33">
        <f>SUM(C5:C7)</f>
        <v>3926</v>
      </c>
      <c r="D8" s="30"/>
      <c r="E8" s="35" t="s">
        <v>18</v>
      </c>
      <c r="F8" s="32">
        <f>SUM(F5:F7)</f>
        <v>4886.82</v>
      </c>
      <c r="G8" s="33">
        <f>SUM(G5:G7)</f>
        <v>3999.5399999999995</v>
      </c>
      <c r="H8" s="65"/>
      <c r="I8" s="34" t="s">
        <v>57</v>
      </c>
      <c r="J8" s="75">
        <f>B12/3</f>
        <v>394.33333333333331</v>
      </c>
      <c r="K8" s="70">
        <f>G12/3</f>
        <v>406.16333333333336</v>
      </c>
      <c r="M8" s="1" t="s">
        <v>43</v>
      </c>
      <c r="N8" s="76">
        <v>300</v>
      </c>
      <c r="O8" s="76">
        <v>300</v>
      </c>
      <c r="P8" s="101">
        <v>300</v>
      </c>
    </row>
    <row r="9" spans="1:16" ht="15" customHeight="1" x14ac:dyDescent="0.25">
      <c r="A9" s="1" t="s">
        <v>69</v>
      </c>
      <c r="B9" s="27">
        <f>B8+(B12*3)</f>
        <v>8340</v>
      </c>
      <c r="C9" s="3">
        <f>C8+(B12*3)</f>
        <v>7475</v>
      </c>
      <c r="D9" s="30"/>
      <c r="E9" s="1" t="s">
        <v>69</v>
      </c>
      <c r="F9" s="27">
        <f>F8+(G12*3)</f>
        <v>8542.2900000000009</v>
      </c>
      <c r="G9" s="3">
        <f>G8+(G12*3)</f>
        <v>7655.01</v>
      </c>
      <c r="H9" s="65"/>
      <c r="I9" s="106" t="s">
        <v>76</v>
      </c>
      <c r="J9" s="113">
        <f>J5+J8</f>
        <v>830.55555555555554</v>
      </c>
      <c r="K9" s="114">
        <f>K5+K8</f>
        <v>850.55666666666662</v>
      </c>
      <c r="M9" s="102" t="s">
        <v>42</v>
      </c>
      <c r="N9" s="103">
        <f>SUM(N7:N8)</f>
        <v>1031.67</v>
      </c>
      <c r="O9" s="103">
        <f>SUM(O7:O8)</f>
        <v>847.5</v>
      </c>
      <c r="P9" s="101">
        <f>SUM(P7:P8)</f>
        <v>625</v>
      </c>
    </row>
    <row r="10" spans="1:16" ht="15" customHeight="1" x14ac:dyDescent="0.25">
      <c r="A10" s="171" t="s">
        <v>19</v>
      </c>
      <c r="B10" s="172"/>
      <c r="C10" s="173"/>
      <c r="D10" s="30"/>
      <c r="E10" s="171" t="s">
        <v>19</v>
      </c>
      <c r="F10" s="172"/>
      <c r="G10" s="173"/>
      <c r="H10" s="65"/>
      <c r="I10" s="178" t="s">
        <v>54</v>
      </c>
      <c r="J10" s="179"/>
      <c r="K10" s="180"/>
      <c r="M10" s="153" t="s">
        <v>47</v>
      </c>
      <c r="N10" s="154"/>
      <c r="O10" s="154"/>
      <c r="P10" s="2"/>
    </row>
    <row r="11" spans="1:16" x14ac:dyDescent="0.25">
      <c r="A11" s="34"/>
      <c r="B11" s="27"/>
      <c r="C11" s="2"/>
      <c r="D11" s="30"/>
      <c r="E11" s="34"/>
      <c r="F11" s="27" t="s">
        <v>56</v>
      </c>
      <c r="G11" s="2" t="s">
        <v>36</v>
      </c>
      <c r="H11" s="65"/>
      <c r="I11" s="63" t="s">
        <v>20</v>
      </c>
      <c r="J11" s="146"/>
      <c r="K11" s="147"/>
      <c r="M11" s="63" t="s">
        <v>20</v>
      </c>
      <c r="N11" s="146" t="s">
        <v>38</v>
      </c>
      <c r="O11" s="146"/>
      <c r="P11" s="2"/>
    </row>
    <row r="12" spans="1:16" x14ac:dyDescent="0.25">
      <c r="A12" s="34" t="s">
        <v>35</v>
      </c>
      <c r="B12" s="27">
        <v>1183</v>
      </c>
      <c r="C12" s="2"/>
      <c r="D12" s="30"/>
      <c r="E12" s="34" t="s">
        <v>55</v>
      </c>
      <c r="F12" s="27">
        <f>B12+(B12*0.025)</f>
        <v>1212.575</v>
      </c>
      <c r="G12" s="27">
        <f>B12+(B12*0.03)</f>
        <v>1218.49</v>
      </c>
      <c r="H12" s="65"/>
      <c r="I12" s="63" t="s">
        <v>21</v>
      </c>
      <c r="J12" s="146"/>
      <c r="K12" s="147"/>
      <c r="M12" s="63" t="s">
        <v>21</v>
      </c>
      <c r="N12" s="146" t="s">
        <v>22</v>
      </c>
      <c r="O12" s="146"/>
      <c r="P12" s="2"/>
    </row>
    <row r="13" spans="1:16" ht="15.75" customHeight="1" x14ac:dyDescent="0.25">
      <c r="A13" s="36"/>
      <c r="B13" s="28"/>
      <c r="C13" s="29"/>
      <c r="D13" s="31"/>
      <c r="E13" s="36"/>
      <c r="F13" s="28"/>
      <c r="G13" s="29"/>
      <c r="H13" s="65"/>
      <c r="I13" s="64" t="s">
        <v>23</v>
      </c>
      <c r="J13" s="148"/>
      <c r="K13" s="149"/>
      <c r="M13" s="64" t="s">
        <v>23</v>
      </c>
      <c r="N13" s="148" t="s">
        <v>24</v>
      </c>
      <c r="O13" s="148"/>
      <c r="P13" s="29"/>
    </row>
    <row r="15" spans="1:16" x14ac:dyDescent="0.25">
      <c r="A15" s="185"/>
      <c r="B15" s="186"/>
      <c r="C15" s="187"/>
      <c r="D15" s="65"/>
      <c r="E15" s="188" t="s">
        <v>74</v>
      </c>
      <c r="F15" s="189"/>
      <c r="G15" s="190"/>
      <c r="I15" s="185" t="s">
        <v>51</v>
      </c>
      <c r="J15" s="186"/>
      <c r="K15" s="187"/>
      <c r="M15" s="39" t="s">
        <v>60</v>
      </c>
      <c r="N15" s="124">
        <v>11</v>
      </c>
      <c r="P15" s="80"/>
    </row>
    <row r="16" spans="1:16" x14ac:dyDescent="0.25">
      <c r="A16" s="89"/>
      <c r="B16" s="86"/>
      <c r="C16" s="90"/>
      <c r="E16" s="85"/>
      <c r="F16" s="86" t="s">
        <v>71</v>
      </c>
      <c r="G16" s="87" t="s">
        <v>72</v>
      </c>
      <c r="I16" s="194" t="s">
        <v>58</v>
      </c>
      <c r="J16" s="195"/>
      <c r="K16" s="91">
        <v>12</v>
      </c>
      <c r="M16" s="39" t="s">
        <v>61</v>
      </c>
      <c r="N16" s="124">
        <v>11.5</v>
      </c>
    </row>
    <row r="17" spans="1:14" x14ac:dyDescent="0.25">
      <c r="A17" s="88"/>
      <c r="B17" s="83"/>
      <c r="C17" s="84"/>
      <c r="D17" s="65"/>
      <c r="E17" s="88" t="s">
        <v>28</v>
      </c>
      <c r="F17" s="121">
        <v>30</v>
      </c>
      <c r="G17" s="122">
        <v>35</v>
      </c>
      <c r="I17" s="196" t="s">
        <v>50</v>
      </c>
      <c r="J17" s="197"/>
      <c r="K17" s="92">
        <v>25</v>
      </c>
      <c r="M17" s="123" t="s">
        <v>75</v>
      </c>
      <c r="N17" s="125">
        <v>12</v>
      </c>
    </row>
    <row r="18" spans="1:14" ht="30" customHeight="1" x14ac:dyDescent="0.25">
      <c r="A18" s="88"/>
      <c r="B18" s="83"/>
      <c r="C18" s="84"/>
      <c r="D18" s="65"/>
      <c r="E18" s="88" t="s">
        <v>29</v>
      </c>
      <c r="F18" s="121">
        <v>35</v>
      </c>
      <c r="G18" s="122">
        <v>40</v>
      </c>
      <c r="I18" s="198" t="s">
        <v>59</v>
      </c>
      <c r="J18" s="199"/>
      <c r="K18" s="93">
        <v>550</v>
      </c>
      <c r="M18" s="40" t="s">
        <v>77</v>
      </c>
      <c r="N18" s="41">
        <v>0.01</v>
      </c>
    </row>
    <row r="19" spans="1:14" x14ac:dyDescent="0.25">
      <c r="A19" s="88"/>
      <c r="B19" s="83"/>
      <c r="C19" s="84"/>
      <c r="D19" s="65"/>
      <c r="E19" s="140" t="s">
        <v>73</v>
      </c>
      <c r="F19" s="141"/>
      <c r="G19" s="142"/>
    </row>
    <row r="20" spans="1:14" x14ac:dyDescent="0.25">
      <c r="A20" s="81"/>
      <c r="B20" s="79"/>
      <c r="C20" s="82"/>
      <c r="E20" s="191"/>
      <c r="F20" s="192"/>
      <c r="G20" s="193"/>
      <c r="I20" s="177"/>
      <c r="J20" s="176"/>
      <c r="K20" s="176"/>
    </row>
    <row r="21" spans="1:14" s="67" customFormat="1" x14ac:dyDescent="0.25">
      <c r="A21" s="81"/>
      <c r="B21" s="79"/>
      <c r="C21" s="82"/>
      <c r="E21" s="88"/>
      <c r="F21" s="83"/>
      <c r="G21" s="84"/>
      <c r="I21"/>
      <c r="J21"/>
      <c r="K21"/>
    </row>
    <row r="22" spans="1:14" x14ac:dyDescent="0.25">
      <c r="A22" s="81"/>
      <c r="B22" s="110"/>
      <c r="C22" s="82"/>
      <c r="E22" s="88"/>
      <c r="F22" s="111"/>
      <c r="G22" s="84"/>
      <c r="J22" s="109"/>
      <c r="K22" s="109"/>
    </row>
    <row r="23" spans="1:14" x14ac:dyDescent="0.25">
      <c r="A23" s="181"/>
      <c r="B23" s="182"/>
      <c r="C23" s="182"/>
      <c r="D23" s="112"/>
      <c r="E23" s="183"/>
      <c r="F23" s="183"/>
      <c r="G23" s="184"/>
      <c r="I23" s="177"/>
      <c r="J23" s="176"/>
      <c r="K23" s="176"/>
    </row>
    <row r="24" spans="1:14" x14ac:dyDescent="0.25">
      <c r="A24" s="107"/>
      <c r="B24" s="107"/>
      <c r="C24" s="107"/>
      <c r="D24" s="65"/>
      <c r="J24" s="109"/>
      <c r="K24" s="109"/>
    </row>
    <row r="25" spans="1:14" x14ac:dyDescent="0.25">
      <c r="A25" s="97"/>
      <c r="B25" s="96"/>
      <c r="C25" s="96"/>
      <c r="D25" s="65"/>
      <c r="F25" s="109"/>
      <c r="G25" s="109"/>
      <c r="I25" s="177"/>
      <c r="J25" s="176"/>
      <c r="K25" s="176"/>
    </row>
    <row r="26" spans="1:14" ht="15" customHeight="1" x14ac:dyDescent="0.25">
      <c r="A26" s="97"/>
      <c r="B26" s="96"/>
      <c r="C26" s="96"/>
      <c r="D26" s="65"/>
      <c r="F26" s="109"/>
      <c r="G26" s="109"/>
      <c r="J26" s="109"/>
      <c r="K26" s="109"/>
    </row>
    <row r="27" spans="1:14" x14ac:dyDescent="0.25">
      <c r="A27" s="97"/>
      <c r="B27" s="96"/>
      <c r="C27" s="96"/>
      <c r="D27" s="65"/>
      <c r="F27" s="109"/>
      <c r="G27" s="109"/>
    </row>
    <row r="28" spans="1:14" x14ac:dyDescent="0.25">
      <c r="B28" s="108"/>
      <c r="C28" s="108"/>
      <c r="F28" s="109"/>
      <c r="G28" s="109"/>
    </row>
    <row r="29" spans="1:14" x14ac:dyDescent="0.25">
      <c r="F29" s="109"/>
      <c r="G29" s="109"/>
    </row>
    <row r="30" spans="1:14" x14ac:dyDescent="0.25">
      <c r="A30" s="97"/>
      <c r="B30" s="108"/>
      <c r="F30" s="109"/>
      <c r="G30" s="109"/>
    </row>
    <row r="32" spans="1:14" x14ac:dyDescent="0.25">
      <c r="A32" s="176"/>
      <c r="B32" s="176"/>
      <c r="C32" s="176"/>
      <c r="E32" s="176"/>
      <c r="F32" s="176"/>
      <c r="G32" s="176"/>
    </row>
    <row r="34" spans="6:7" x14ac:dyDescent="0.25">
      <c r="F34" s="109"/>
      <c r="G34" s="109"/>
    </row>
    <row r="35" spans="6:7" x14ac:dyDescent="0.25">
      <c r="F35" s="109"/>
      <c r="G35" s="109"/>
    </row>
    <row r="36" spans="6:7" x14ac:dyDescent="0.25">
      <c r="F36" s="109"/>
      <c r="G36" s="109"/>
    </row>
    <row r="37" spans="6:7" x14ac:dyDescent="0.25">
      <c r="F37" s="109"/>
      <c r="G37" s="109"/>
    </row>
    <row r="38" spans="6:7" x14ac:dyDescent="0.25">
      <c r="F38" s="109"/>
      <c r="G38" s="109"/>
    </row>
    <row r="39" spans="6:7" x14ac:dyDescent="0.25">
      <c r="F39" s="109"/>
      <c r="G39" s="109"/>
    </row>
  </sheetData>
  <mergeCells count="36">
    <mergeCell ref="E32:G32"/>
    <mergeCell ref="I23:K23"/>
    <mergeCell ref="N11:O11"/>
    <mergeCell ref="I10:K10"/>
    <mergeCell ref="A23:C23"/>
    <mergeCell ref="E23:G23"/>
    <mergeCell ref="I20:K20"/>
    <mergeCell ref="I15:K15"/>
    <mergeCell ref="E15:G15"/>
    <mergeCell ref="A15:C15"/>
    <mergeCell ref="E20:G20"/>
    <mergeCell ref="I16:J16"/>
    <mergeCell ref="I17:J17"/>
    <mergeCell ref="I18:J18"/>
    <mergeCell ref="I25:K25"/>
    <mergeCell ref="A32:C32"/>
    <mergeCell ref="A1:C1"/>
    <mergeCell ref="J11:K11"/>
    <mergeCell ref="A2:C2"/>
    <mergeCell ref="A3:C3"/>
    <mergeCell ref="A10:C10"/>
    <mergeCell ref="E2:G2"/>
    <mergeCell ref="E3:G3"/>
    <mergeCell ref="E10:G10"/>
    <mergeCell ref="E1:G1"/>
    <mergeCell ref="E19:G19"/>
    <mergeCell ref="M1:P1"/>
    <mergeCell ref="J12:K12"/>
    <mergeCell ref="J13:K13"/>
    <mergeCell ref="I1:K1"/>
    <mergeCell ref="M10:O10"/>
    <mergeCell ref="M2:O2"/>
    <mergeCell ref="I2:K2"/>
    <mergeCell ref="I6:K6"/>
    <mergeCell ref="N12:O12"/>
    <mergeCell ref="N13:O13"/>
  </mergeCells>
  <pageMargins left="0.25" right="0.25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20-21 Comparison</vt:lpstr>
      <vt:lpstr>21-22 Proposal</vt:lpstr>
    </vt:vector>
  </TitlesOfParts>
  <Company>TVCC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Kristine Needs</cp:lastModifiedBy>
  <cp:lastPrinted>2019-03-13T18:19:44Z</cp:lastPrinted>
  <dcterms:created xsi:type="dcterms:W3CDTF">2012-01-12T18:15:56Z</dcterms:created>
  <dcterms:modified xsi:type="dcterms:W3CDTF">2021-04-19T21:48:47Z</dcterms:modified>
</cp:coreProperties>
</file>